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ras\Licitações\LICITAÇÕES_2026\PREGÃO ELETRÔNICO\PREGÃO ELETRÔNICO 10_2026_TELEMEDIÇÃO\"/>
    </mc:Choice>
  </mc:AlternateContent>
  <xr:revisionPtr revIDLastSave="0" documentId="13_ncr:1_{8369DA42-AF6A-4AF5-98EF-7AC04D16D745}" xr6:coauthVersionLast="47" xr6:coauthVersionMax="47" xr10:uidLastSave="{00000000-0000-0000-0000-000000000000}"/>
  <bookViews>
    <workbookView xWindow="-120" yWindow="-120" windowWidth="29040" windowHeight="15720" xr2:uid="{F0B8D171-BA45-4419-A5B3-E3935B9F466B}"/>
  </bookViews>
  <sheets>
    <sheet name="Simulaçã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N4" i="1"/>
  <c r="J9" i="1"/>
  <c r="J10" i="1"/>
  <c r="N7" i="1" l="1"/>
  <c r="N6" i="1"/>
  <c r="J4" i="1" l="1"/>
  <c r="J5" i="1" s="1"/>
  <c r="N8" i="1"/>
  <c r="J6" i="1" l="1"/>
  <c r="L5" i="1"/>
  <c r="M5" i="1" s="1"/>
  <c r="L4" i="1"/>
  <c r="M4" i="1" s="1"/>
  <c r="B14" i="1" s="1"/>
  <c r="N9" i="1"/>
  <c r="J7" i="1" l="1"/>
  <c r="L6" i="1"/>
  <c r="M6" i="1" s="1"/>
  <c r="J8" i="1" l="1"/>
  <c r="L8" i="1" s="1"/>
  <c r="M8" i="1" s="1"/>
  <c r="L7" i="1"/>
  <c r="M7" i="1" s="1"/>
  <c r="M9" i="1" l="1"/>
  <c r="B17" i="1"/>
</calcChain>
</file>

<file path=xl/sharedStrings.xml><?xml version="1.0" encoding="utf-8"?>
<sst xmlns="http://schemas.openxmlformats.org/spreadsheetml/2006/main" count="40" uniqueCount="27">
  <si>
    <t>Ano 1</t>
  </si>
  <si>
    <t>Ano 2</t>
  </si>
  <si>
    <t>Ano 3</t>
  </si>
  <si>
    <t>Ano 4</t>
  </si>
  <si>
    <t>Ano 0</t>
  </si>
  <si>
    <t>ITEM</t>
  </si>
  <si>
    <t>DESCRIÇÃO</t>
  </si>
  <si>
    <t>PREÇO UNITÁRIO (R$)</t>
  </si>
  <si>
    <t>Módulo/dispositivo de comunicação (NIC p/ Medidor)</t>
  </si>
  <si>
    <t>Serviço mensal de manutenção de comunicação, telemedição e integração via API com o sistema ERP da USEALL</t>
  </si>
  <si>
    <t>ANO DO CONTRATO</t>
  </si>
  <si>
    <t>PERCENTUAL DE DESCONTO</t>
  </si>
  <si>
    <t>MENOR PREÇO GLOBAL PARA 5 ANOS</t>
  </si>
  <si>
    <t>VALOR DO PONTO</t>
  </si>
  <si>
    <t>CUSTO TOTAL MENSAL SERVIÇO</t>
  </si>
  <si>
    <t>CUSTO TOTAL ANUAL SERVIÇO</t>
  </si>
  <si>
    <t>CUSTO CAPEX</t>
  </si>
  <si>
    <t>Gateway/concentrador/repetidor (MÍNIMO 6)</t>
  </si>
  <si>
    <t>-</t>
  </si>
  <si>
    <t>NÚMERO DE PONTOS MÍNIMOS PREVISTO</t>
  </si>
  <si>
    <t>Antena</t>
  </si>
  <si>
    <t>TOTAL</t>
  </si>
  <si>
    <t>VALOR MÁXIMO</t>
  </si>
  <si>
    <t>TABELA DE SIMULAÇÃO DE VALORES DO EDITAL 10/2026</t>
  </si>
  <si>
    <t>MENOR PREÇO GLOBAL PARA 2026/2027</t>
  </si>
  <si>
    <t>Critério de julgamento do certame licitatório</t>
  </si>
  <si>
    <t>Valor de referência para o período contratual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</si>
</sst>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5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3" borderId="0" xfId="0" applyFill="1" applyProtection="1">
      <protection hidden="1"/>
    </xf>
    <xf numFmtId="44" fontId="0" fillId="3" borderId="0" xfId="0" applyNumberFormat="1" applyFill="1" applyProtection="1">
      <protection hidden="1"/>
    </xf>
    <xf numFmtId="0" fontId="0" fillId="3" borderId="0" xfId="0" applyFill="1" applyAlignment="1" applyProtection="1">
      <alignment horizontal="center" vertical="center"/>
      <protection hidden="1"/>
    </xf>
    <xf numFmtId="8" fontId="0" fillId="3" borderId="0" xfId="0" applyNumberFormat="1" applyFill="1" applyProtection="1"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wrapText="1"/>
      <protection hidden="1"/>
    </xf>
    <xf numFmtId="44" fontId="5" fillId="2" borderId="1" xfId="1" applyFont="1" applyFill="1" applyBorder="1" applyAlignment="1" applyProtection="1">
      <alignment horizontal="center" vertical="center"/>
      <protection locked="0" hidden="1"/>
    </xf>
    <xf numFmtId="10" fontId="5" fillId="2" borderId="1" xfId="2" applyNumberFormat="1" applyFont="1" applyFill="1" applyBorder="1" applyAlignment="1" applyProtection="1">
      <alignment horizontal="center" vertical="center"/>
      <protection hidden="1"/>
    </xf>
    <xf numFmtId="44" fontId="5" fillId="2" borderId="1" xfId="0" applyNumberFormat="1" applyFont="1" applyFill="1" applyBorder="1" applyAlignment="1" applyProtection="1">
      <alignment horizontal="center" vertical="center"/>
      <protection hidden="1"/>
    </xf>
    <xf numFmtId="9" fontId="5" fillId="2" borderId="1" xfId="2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8" fontId="5" fillId="2" borderId="10" xfId="1" applyNumberFormat="1" applyFont="1" applyFill="1" applyBorder="1" applyAlignment="1" applyProtection="1">
      <alignment horizontal="center"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wrapText="1"/>
      <protection hidden="1"/>
    </xf>
    <xf numFmtId="8" fontId="5" fillId="2" borderId="13" xfId="1" applyNumberFormat="1" applyFont="1" applyFill="1" applyBorder="1" applyAlignment="1" applyProtection="1">
      <alignment horizontal="center" vertical="center"/>
      <protection hidden="1"/>
    </xf>
    <xf numFmtId="44" fontId="5" fillId="2" borderId="12" xfId="1" applyFont="1" applyFill="1" applyBorder="1" applyAlignment="1" applyProtection="1">
      <alignment horizontal="center" vertical="center"/>
      <protection locked="0"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 wrapText="1"/>
      <protection hidden="1"/>
    </xf>
    <xf numFmtId="44" fontId="5" fillId="2" borderId="10" xfId="0" applyNumberFormat="1" applyFont="1" applyFill="1" applyBorder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9" fontId="5" fillId="2" borderId="12" xfId="0" applyNumberFormat="1" applyFont="1" applyFill="1" applyBorder="1" applyAlignment="1" applyProtection="1">
      <alignment horizontal="center" vertical="center"/>
      <protection hidden="1"/>
    </xf>
    <xf numFmtId="44" fontId="5" fillId="2" borderId="13" xfId="0" applyNumberFormat="1" applyFont="1" applyFill="1" applyBorder="1" applyAlignment="1" applyProtection="1">
      <alignment horizontal="center" vertical="center"/>
      <protection hidden="1"/>
    </xf>
    <xf numFmtId="44" fontId="5" fillId="2" borderId="9" xfId="0" applyNumberFormat="1" applyFont="1" applyFill="1" applyBorder="1" applyProtection="1">
      <protection hidden="1"/>
    </xf>
    <xf numFmtId="44" fontId="4" fillId="2" borderId="11" xfId="0" applyNumberFormat="1" applyFont="1" applyFill="1" applyBorder="1" applyAlignment="1" applyProtection="1">
      <alignment horizontal="right"/>
      <protection hidden="1"/>
    </xf>
    <xf numFmtId="44" fontId="4" fillId="2" borderId="14" xfId="0" applyNumberFormat="1" applyFont="1" applyFill="1" applyBorder="1" applyAlignment="1" applyProtection="1">
      <alignment horizontal="center" vertical="center"/>
      <protection hidden="1"/>
    </xf>
    <xf numFmtId="44" fontId="4" fillId="2" borderId="15" xfId="0" applyNumberFormat="1" applyFont="1" applyFill="1" applyBorder="1" applyAlignment="1" applyProtection="1">
      <alignment horizontal="center" vertical="center"/>
      <protection hidden="1"/>
    </xf>
    <xf numFmtId="44" fontId="5" fillId="2" borderId="10" xfId="1" applyFont="1" applyFill="1" applyBorder="1" applyAlignment="1" applyProtection="1">
      <alignment horizontal="center" vertical="center"/>
      <protection hidden="1"/>
    </xf>
    <xf numFmtId="44" fontId="5" fillId="3" borderId="2" xfId="0" applyNumberFormat="1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44" fontId="5" fillId="3" borderId="0" xfId="0" applyNumberFormat="1" applyFont="1" applyFill="1" applyProtection="1"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8" fontId="5" fillId="3" borderId="0" xfId="0" applyNumberFormat="1" applyFont="1" applyFill="1" applyProtection="1"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Protection="1"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44" fontId="4" fillId="3" borderId="0" xfId="0" applyNumberFormat="1" applyFont="1" applyFill="1" applyProtection="1">
      <protection hidden="1"/>
    </xf>
    <xf numFmtId="0" fontId="6" fillId="5" borderId="6" xfId="0" applyFont="1" applyFill="1" applyBorder="1" applyAlignment="1" applyProtection="1">
      <alignment horizontal="center"/>
      <protection hidden="1"/>
    </xf>
    <xf numFmtId="0" fontId="6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44" fontId="6" fillId="5" borderId="11" xfId="0" applyNumberFormat="1" applyFont="1" applyFill="1" applyBorder="1" applyAlignment="1" applyProtection="1">
      <alignment horizontal="center"/>
      <protection hidden="1"/>
    </xf>
    <xf numFmtId="44" fontId="6" fillId="5" borderId="12" xfId="0" applyNumberFormat="1" applyFont="1" applyFill="1" applyBorder="1" applyAlignment="1" applyProtection="1">
      <alignment horizontal="center"/>
      <protection hidden="1"/>
    </xf>
    <xf numFmtId="44" fontId="6" fillId="5" borderId="13" xfId="0" applyNumberFormat="1" applyFont="1" applyFill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6" fillId="4" borderId="6" xfId="0" applyFont="1" applyFill="1" applyBorder="1" applyAlignment="1" applyProtection="1">
      <alignment horizontal="center"/>
      <protection hidden="1"/>
    </xf>
    <xf numFmtId="0" fontId="6" fillId="4" borderId="7" xfId="0" applyFont="1" applyFill="1" applyBorder="1" applyAlignment="1" applyProtection="1">
      <alignment horizontal="center"/>
      <protection hidden="1"/>
    </xf>
    <xf numFmtId="0" fontId="6" fillId="4" borderId="8" xfId="0" applyFont="1" applyFill="1" applyBorder="1" applyAlignment="1" applyProtection="1">
      <alignment horizontal="center"/>
      <protection hidden="1"/>
    </xf>
    <xf numFmtId="44" fontId="6" fillId="4" borderId="11" xfId="0" applyNumberFormat="1" applyFont="1" applyFill="1" applyBorder="1" applyAlignment="1" applyProtection="1">
      <alignment horizontal="center"/>
      <protection hidden="1"/>
    </xf>
    <xf numFmtId="44" fontId="6" fillId="4" borderId="12" xfId="0" applyNumberFormat="1" applyFont="1" applyFill="1" applyBorder="1" applyAlignment="1" applyProtection="1">
      <alignment horizontal="center"/>
      <protection hidden="1"/>
    </xf>
    <xf numFmtId="44" fontId="6" fillId="4" borderId="13" xfId="0" applyNumberFormat="1" applyFont="1" applyFill="1" applyBorder="1" applyAlignment="1" applyProtection="1">
      <alignment horizontal="center"/>
      <protection hidden="1"/>
    </xf>
    <xf numFmtId="44" fontId="4" fillId="5" borderId="16" xfId="0" applyNumberFormat="1" applyFont="1" applyFill="1" applyBorder="1" applyAlignment="1" applyProtection="1">
      <alignment horizontal="left" vertical="center"/>
      <protection hidden="1"/>
    </xf>
    <xf numFmtId="44" fontId="4" fillId="5" borderId="0" xfId="0" applyNumberFormat="1" applyFont="1" applyFill="1" applyAlignment="1" applyProtection="1">
      <alignment horizontal="left" vertical="center"/>
      <protection hidden="1"/>
    </xf>
    <xf numFmtId="44" fontId="4" fillId="4" borderId="16" xfId="0" applyNumberFormat="1" applyFont="1" applyFill="1" applyBorder="1" applyAlignment="1" applyProtection="1">
      <alignment horizontal="left" vertical="center"/>
      <protection hidden="1"/>
    </xf>
    <xf numFmtId="44" fontId="4" fillId="4" borderId="0" xfId="0" applyNumberFormat="1" applyFont="1" applyFill="1" applyAlignment="1" applyProtection="1">
      <alignment horizontal="left" vertical="center"/>
      <protection hidden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DFBB-01A0-4642-8DFC-C71C6E915F0D}">
  <dimension ref="B1:P17"/>
  <sheetViews>
    <sheetView tabSelected="1" workbookViewId="0">
      <selection activeCell="D4" sqref="D4"/>
    </sheetView>
  </sheetViews>
  <sheetFormatPr defaultRowHeight="15" x14ac:dyDescent="0.25"/>
  <cols>
    <col min="1" max="1" width="2.140625" style="1" customWidth="1"/>
    <col min="2" max="2" width="12.140625" style="1" customWidth="1"/>
    <col min="3" max="3" width="49.5703125" style="1" bestFit="1" customWidth="1"/>
    <col min="4" max="4" width="21" style="3" bestFit="1" customWidth="1"/>
    <col min="5" max="5" width="14.7109375" style="3" bestFit="1" customWidth="1"/>
    <col min="6" max="6" width="1.7109375" style="1" customWidth="1"/>
    <col min="7" max="7" width="12.28515625" style="1" customWidth="1"/>
    <col min="8" max="8" width="14.7109375" style="1" customWidth="1"/>
    <col min="9" max="9" width="14.85546875" style="1" customWidth="1"/>
    <col min="10" max="10" width="15" style="1" customWidth="1"/>
    <col min="11" max="11" width="1.7109375" style="1" customWidth="1"/>
    <col min="12" max="12" width="14" style="1" customWidth="1"/>
    <col min="13" max="13" width="26" style="1" bestFit="1" customWidth="1"/>
    <col min="14" max="14" width="15.85546875" style="1" bestFit="1" customWidth="1"/>
    <col min="15" max="15" width="14.28515625" style="1" bestFit="1" customWidth="1"/>
    <col min="16" max="16" width="13.28515625" style="1" bestFit="1" customWidth="1"/>
    <col min="17" max="16384" width="9.140625" style="1"/>
  </cols>
  <sheetData>
    <row r="1" spans="2:16" ht="15.75" thickBot="1" x14ac:dyDescent="0.3"/>
    <row r="2" spans="2:16" ht="33" thickBot="1" x14ac:dyDescent="0.55000000000000004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16" ht="60" x14ac:dyDescent="0.25">
      <c r="B3" s="11" t="s">
        <v>5</v>
      </c>
      <c r="C3" s="12" t="s">
        <v>6</v>
      </c>
      <c r="D3" s="12" t="s">
        <v>7</v>
      </c>
      <c r="E3" s="13" t="s">
        <v>22</v>
      </c>
      <c r="F3" s="33"/>
      <c r="G3" s="20" t="s">
        <v>10</v>
      </c>
      <c r="H3" s="21" t="s">
        <v>19</v>
      </c>
      <c r="I3" s="21" t="s">
        <v>11</v>
      </c>
      <c r="J3" s="22" t="s">
        <v>13</v>
      </c>
      <c r="K3" s="33"/>
      <c r="L3" s="20" t="s">
        <v>14</v>
      </c>
      <c r="M3" s="21" t="s">
        <v>15</v>
      </c>
      <c r="N3" s="22" t="s">
        <v>16</v>
      </c>
    </row>
    <row r="4" spans="2:16" x14ac:dyDescent="0.25">
      <c r="B4" s="14">
        <v>1</v>
      </c>
      <c r="C4" s="6" t="s">
        <v>8</v>
      </c>
      <c r="D4" s="7"/>
      <c r="E4" s="15">
        <v>353.14</v>
      </c>
      <c r="F4" s="33"/>
      <c r="G4" s="14" t="s">
        <v>4</v>
      </c>
      <c r="H4" s="5">
        <v>1200</v>
      </c>
      <c r="I4" s="8">
        <v>0.2</v>
      </c>
      <c r="J4" s="23">
        <f>$D$11-($D$11*I4)</f>
        <v>0</v>
      </c>
      <c r="K4" s="33"/>
      <c r="L4" s="27">
        <f>(J4)*H4</f>
        <v>0</v>
      </c>
      <c r="M4" s="9">
        <f>L4*12</f>
        <v>0</v>
      </c>
      <c r="N4" s="31">
        <f>(D5*6)+(D4*H4)</f>
        <v>0</v>
      </c>
      <c r="O4" s="2"/>
      <c r="P4" s="2"/>
    </row>
    <row r="5" spans="2:16" ht="15.75" thickBot="1" x14ac:dyDescent="0.3">
      <c r="B5" s="16">
        <v>3</v>
      </c>
      <c r="C5" s="17" t="s">
        <v>17</v>
      </c>
      <c r="D5" s="19"/>
      <c r="E5" s="18">
        <v>12484.1</v>
      </c>
      <c r="F5" s="33"/>
      <c r="G5" s="14" t="s">
        <v>0</v>
      </c>
      <c r="H5" s="5">
        <v>1500</v>
      </c>
      <c r="I5" s="8" t="s">
        <v>18</v>
      </c>
      <c r="J5" s="23">
        <f>J4</f>
        <v>0</v>
      </c>
      <c r="K5" s="33"/>
      <c r="L5" s="27">
        <f t="shared" ref="L5:L8" si="0">(J5)*H5</f>
        <v>0</v>
      </c>
      <c r="M5" s="9">
        <f t="shared" ref="M5:M8" si="1">L5*12</f>
        <v>0</v>
      </c>
      <c r="N5" s="31">
        <f>$D$4*300</f>
        <v>0</v>
      </c>
    </row>
    <row r="6" spans="2:16" ht="15.75" thickBot="1" x14ac:dyDescent="0.3">
      <c r="B6" s="38"/>
      <c r="C6" s="38"/>
      <c r="D6" s="39"/>
      <c r="E6" s="39"/>
      <c r="F6" s="33"/>
      <c r="G6" s="14" t="s">
        <v>1</v>
      </c>
      <c r="H6" s="5">
        <v>2250</v>
      </c>
      <c r="I6" s="8" t="s">
        <v>18</v>
      </c>
      <c r="J6" s="23">
        <f t="shared" ref="J6:J8" si="2">J5</f>
        <v>0</v>
      </c>
      <c r="K6" s="33"/>
      <c r="L6" s="27">
        <f t="shared" si="0"/>
        <v>0</v>
      </c>
      <c r="M6" s="9">
        <f t="shared" si="1"/>
        <v>0</v>
      </c>
      <c r="N6" s="31">
        <f t="shared" ref="N6:N8" si="3">$D$4*750</f>
        <v>0</v>
      </c>
    </row>
    <row r="7" spans="2:16" x14ac:dyDescent="0.25">
      <c r="B7" s="11" t="s">
        <v>5</v>
      </c>
      <c r="C7" s="12" t="s">
        <v>6</v>
      </c>
      <c r="D7" s="12" t="s">
        <v>7</v>
      </c>
      <c r="E7" s="13" t="s">
        <v>22</v>
      </c>
      <c r="F7" s="33"/>
      <c r="G7" s="14" t="s">
        <v>2</v>
      </c>
      <c r="H7" s="5">
        <v>3000</v>
      </c>
      <c r="I7" s="8" t="s">
        <v>18</v>
      </c>
      <c r="J7" s="23">
        <f t="shared" si="2"/>
        <v>0</v>
      </c>
      <c r="K7" s="33"/>
      <c r="L7" s="27">
        <f t="shared" si="0"/>
        <v>0</v>
      </c>
      <c r="M7" s="9">
        <f t="shared" si="1"/>
        <v>0</v>
      </c>
      <c r="N7" s="31">
        <f t="shared" si="3"/>
        <v>0</v>
      </c>
    </row>
    <row r="8" spans="2:16" ht="15.75" thickBot="1" x14ac:dyDescent="0.3">
      <c r="B8" s="16">
        <v>2</v>
      </c>
      <c r="C8" s="17" t="s">
        <v>20</v>
      </c>
      <c r="D8" s="19"/>
      <c r="E8" s="18">
        <v>75</v>
      </c>
      <c r="F8" s="33"/>
      <c r="G8" s="14" t="s">
        <v>3</v>
      </c>
      <c r="H8" s="5">
        <v>3750</v>
      </c>
      <c r="I8" s="8" t="s">
        <v>18</v>
      </c>
      <c r="J8" s="23">
        <f t="shared" si="2"/>
        <v>0</v>
      </c>
      <c r="K8" s="33"/>
      <c r="L8" s="27">
        <f t="shared" si="0"/>
        <v>0</v>
      </c>
      <c r="M8" s="9">
        <f t="shared" si="1"/>
        <v>0</v>
      </c>
      <c r="N8" s="31">
        <f t="shared" si="3"/>
        <v>0</v>
      </c>
    </row>
    <row r="9" spans="2:16" ht="15.75" thickBot="1" x14ac:dyDescent="0.3">
      <c r="B9" s="33"/>
      <c r="C9" s="33"/>
      <c r="D9" s="35"/>
      <c r="E9" s="35"/>
      <c r="F9" s="33"/>
      <c r="G9" s="14" t="s">
        <v>18</v>
      </c>
      <c r="H9" s="5">
        <v>5000</v>
      </c>
      <c r="I9" s="10">
        <v>0.3</v>
      </c>
      <c r="J9" s="23">
        <f t="shared" ref="J9:J10" si="4">$D$11-($D$11*I9)</f>
        <v>0</v>
      </c>
      <c r="K9" s="33"/>
      <c r="L9" s="28" t="s">
        <v>21</v>
      </c>
      <c r="M9" s="29">
        <f>SUM(M4:M8)</f>
        <v>0</v>
      </c>
      <c r="N9" s="30">
        <f>SUM(N4:N8)</f>
        <v>0</v>
      </c>
    </row>
    <row r="10" spans="2:16" ht="15.75" thickBot="1" x14ac:dyDescent="0.3">
      <c r="B10" s="11" t="s">
        <v>5</v>
      </c>
      <c r="C10" s="12" t="s">
        <v>6</v>
      </c>
      <c r="D10" s="12" t="s">
        <v>7</v>
      </c>
      <c r="E10" s="13" t="s">
        <v>22</v>
      </c>
      <c r="F10" s="33"/>
      <c r="G10" s="16" t="s">
        <v>18</v>
      </c>
      <c r="H10" s="24">
        <v>10000</v>
      </c>
      <c r="I10" s="25">
        <v>0.4</v>
      </c>
      <c r="J10" s="26">
        <f t="shared" si="4"/>
        <v>0</v>
      </c>
      <c r="K10" s="33"/>
      <c r="L10" s="32"/>
      <c r="M10" s="33"/>
      <c r="N10" s="34"/>
    </row>
    <row r="11" spans="2:16" ht="45.75" thickBot="1" x14ac:dyDescent="0.3">
      <c r="B11" s="16">
        <v>4</v>
      </c>
      <c r="C11" s="17" t="s">
        <v>9</v>
      </c>
      <c r="D11" s="19"/>
      <c r="E11" s="18">
        <v>7</v>
      </c>
      <c r="F11" s="33"/>
      <c r="G11" s="33"/>
      <c r="H11" s="35"/>
      <c r="I11" s="33"/>
      <c r="J11" s="33"/>
      <c r="K11" s="33"/>
      <c r="L11" s="33"/>
      <c r="M11" s="33"/>
      <c r="N11" s="33"/>
    </row>
    <row r="12" spans="2:16" ht="15.75" thickBot="1" x14ac:dyDescent="0.3">
      <c r="B12" s="33"/>
      <c r="C12" s="33"/>
      <c r="D12" s="35"/>
      <c r="E12" s="35"/>
      <c r="F12" s="33"/>
      <c r="G12" s="33"/>
      <c r="H12" s="33"/>
      <c r="I12" s="33"/>
      <c r="J12" s="33"/>
      <c r="K12" s="33"/>
      <c r="L12" s="33"/>
      <c r="M12" s="33"/>
      <c r="N12" s="33"/>
    </row>
    <row r="13" spans="2:16" ht="15.75" x14ac:dyDescent="0.25">
      <c r="B13" s="50" t="s">
        <v>24</v>
      </c>
      <c r="C13" s="51"/>
      <c r="D13" s="52"/>
      <c r="E13" s="37"/>
      <c r="F13" s="33"/>
      <c r="G13" s="33"/>
      <c r="H13" s="36"/>
      <c r="I13" s="33"/>
      <c r="J13" s="33"/>
      <c r="K13" s="33"/>
      <c r="L13" s="33"/>
      <c r="M13" s="33"/>
      <c r="N13" s="33"/>
    </row>
    <row r="14" spans="2:16" ht="16.5" thickBot="1" x14ac:dyDescent="0.3">
      <c r="B14" s="53">
        <f>M4+N4</f>
        <v>0</v>
      </c>
      <c r="C14" s="54"/>
      <c r="D14" s="55"/>
      <c r="E14" s="58" t="s">
        <v>25</v>
      </c>
      <c r="F14" s="59"/>
      <c r="G14" s="59"/>
      <c r="H14" s="59"/>
      <c r="I14" s="40"/>
      <c r="J14" s="33"/>
      <c r="K14" s="33"/>
      <c r="L14" s="33"/>
      <c r="M14" s="33"/>
      <c r="N14" s="33"/>
    </row>
    <row r="15" spans="2:16" ht="15.75" thickBot="1" x14ac:dyDescent="0.3">
      <c r="H15" s="4"/>
    </row>
    <row r="16" spans="2:16" ht="15.75" x14ac:dyDescent="0.25">
      <c r="B16" s="41" t="s">
        <v>12</v>
      </c>
      <c r="C16" s="42"/>
      <c r="D16" s="43"/>
    </row>
    <row r="17" spans="2:8" ht="16.5" thickBot="1" x14ac:dyDescent="0.3">
      <c r="B17" s="44">
        <f>M4+M5+M6+M7+M8+N4+N5+N6+N7+N8</f>
        <v>0</v>
      </c>
      <c r="C17" s="45"/>
      <c r="D17" s="46"/>
      <c r="E17" s="56" t="s">
        <v>26</v>
      </c>
      <c r="F17" s="57"/>
      <c r="G17" s="57"/>
      <c r="H17" s="57"/>
    </row>
  </sheetData>
  <sheetProtection algorithmName="SHA-512" hashValue="feQYEBWITRvd+Pvw2FzAUKRdAMGgmeVSWdyUnKjt5+Gs9NzS4HuECtWKdku1wWqeYqej5YRjXGyoGfBiF76wYA==" saltValue="ny7HkJGG6a1I2d+ljF4RdA==" spinCount="100000" sheet="1" objects="1" scenarios="1" selectLockedCells="1"/>
  <mergeCells count="7">
    <mergeCell ref="B16:D16"/>
    <mergeCell ref="B17:D17"/>
    <mergeCell ref="B2:N2"/>
    <mergeCell ref="B13:D13"/>
    <mergeCell ref="B14:D14"/>
    <mergeCell ref="E17:H17"/>
    <mergeCell ref="E14:H14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Simulação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Fuhrmann</dc:creator>
  <cp:lastModifiedBy>Elisandra Auzani</cp:lastModifiedBy>
  <dcterms:created xsi:type="dcterms:W3CDTF">2026-08-28T18:35:31Z</dcterms:created>
  <dcterms:modified xsi:type="dcterms:W3CDTF">2026-09-23T17:13:42Z</dcterms:modified>
</cp:coreProperties>
</file>